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90" windowWidth="15600" windowHeight="6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0" i="1"/>
  <c r="A31" s="1"/>
  <c r="A32" s="1"/>
  <c r="A11"/>
  <c r="A10"/>
  <c r="A9"/>
  <c r="A8"/>
  <c r="A12" s="1"/>
  <c r="C16" s="1"/>
  <c r="F18" s="1"/>
  <c r="F20" s="1"/>
</calcChain>
</file>

<file path=xl/sharedStrings.xml><?xml version="1.0" encoding="utf-8"?>
<sst xmlns="http://schemas.openxmlformats.org/spreadsheetml/2006/main" count="25" uniqueCount="25">
  <si>
    <t>Hard Construction Cost</t>
  </si>
  <si>
    <t>10.5% General Conditions and Fee</t>
  </si>
  <si>
    <t>5% Contingency</t>
  </si>
  <si>
    <t>Financing Cost (approximately 4% of Hard Cost)</t>
  </si>
  <si>
    <t>Soft Cost (approximately 15% of Hard Cost)</t>
  </si>
  <si>
    <t>Subtotal</t>
  </si>
  <si>
    <t>Required NOI to support a 67,250 cost per space</t>
  </si>
  <si>
    <t>67250 * 6.00% cap rate</t>
  </si>
  <si>
    <t>$/Yr in NOI</t>
  </si>
  <si>
    <t xml:space="preserve">Assuming a 30% opex the revenue per space needed is </t>
  </si>
  <si>
    <t>$/Yr</t>
  </si>
  <si>
    <t>or</t>
  </si>
  <si>
    <t>$/Month</t>
  </si>
  <si>
    <t>Parking Cost Calculations</t>
  </si>
  <si>
    <t>In addition to the cost per space issue there is a significant cost in terms of time.</t>
  </si>
  <si>
    <t>This can be thought of 2-3 months of dump trucks clogging up city streets.</t>
  </si>
  <si>
    <t>Each level of parking takes approximately 2-3 months to excavate and build.</t>
  </si>
  <si>
    <t>Lost Revenue Calculation if Parking Demand Exceeds Supply</t>
  </si>
  <si>
    <t>Assumed monthly rent discount overcome desire to park within building</t>
  </si>
  <si>
    <t>$/sf/mo</t>
  </si>
  <si>
    <t>$/sf/yr</t>
  </si>
  <si>
    <t>$/yr</t>
  </si>
  <si>
    <t>Lost income per year per unit @ 700sf unit size</t>
  </si>
  <si>
    <t>Lost Value at 4.5% cap rate per space</t>
  </si>
  <si>
    <t>JBG Parking Calculations for U Street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</si>
</sst>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_);_(@_)"/>
    <numFmt numFmtId="166" formatCode="_(&quot;$&quot;* #,##0_);_(&quot;$&quot;* \(#,##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1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43" fontId="0" fillId="0" borderId="0" xfId="0" applyNumberFormat="1"/>
    <xf numFmtId="164" fontId="0" fillId="0" borderId="0" xfId="0" applyNumberFormat="1"/>
    <xf numFmtId="165" fontId="4" fillId="0" borderId="0" xfId="0" applyNumberFormat="1" applyFont="1"/>
    <xf numFmtId="43" fontId="2" fillId="0" borderId="0" xfId="0" applyNumberFormat="1" applyFont="1"/>
    <xf numFmtId="0" fontId="2" fillId="0" borderId="0" xfId="0" applyFont="1"/>
    <xf numFmtId="2" fontId="0" fillId="0" borderId="0" xfId="0" applyNumberFormat="1"/>
    <xf numFmtId="166" fontId="0" fillId="0" borderId="0" xfId="2" applyNumberFormat="1" applyFont="1"/>
    <xf numFmtId="166" fontId="2" fillId="0" borderId="0" xfId="2" applyNumberFormat="1" applyFont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B2" sqref="B2"/>
    </sheetView>
  </sheetViews>
  <sheetFormatPr defaultRowHeight="15"/>
  <cols>
    <col min="1" max="1" width="12.5703125" bestFit="1" customWidth="1"/>
    <col min="3" max="3" width="9.5703125" bestFit="1" customWidth="1"/>
    <col min="6" max="6" width="9.5703125" bestFit="1" customWidth="1"/>
    <col min="8" max="8" width="9.5703125" bestFit="1" customWidth="1"/>
  </cols>
  <sheetData>
    <row r="1" spans="1:4">
      <c r="A1" s="1" t="s">
        <v>24</v>
      </c>
    </row>
    <row r="3" spans="1:4">
      <c r="A3" s="2">
        <v>41415</v>
      </c>
    </row>
    <row r="5" spans="1:4">
      <c r="A5" t="s">
        <v>13</v>
      </c>
    </row>
    <row r="7" spans="1:4">
      <c r="A7" s="4">
        <v>50000</v>
      </c>
      <c r="C7" t="s">
        <v>0</v>
      </c>
    </row>
    <row r="8" spans="1:4">
      <c r="A8" s="4">
        <f>A7*0.105</f>
        <v>5250</v>
      </c>
      <c r="C8" t="s">
        <v>1</v>
      </c>
    </row>
    <row r="9" spans="1:4">
      <c r="A9" s="4">
        <f>A7*0.05</f>
        <v>2500</v>
      </c>
      <c r="C9" t="s">
        <v>2</v>
      </c>
    </row>
    <row r="10" spans="1:4">
      <c r="A10" s="6">
        <f>A7*0.15</f>
        <v>7500</v>
      </c>
      <c r="C10" t="s">
        <v>4</v>
      </c>
    </row>
    <row r="11" spans="1:4" ht="17.25">
      <c r="A11" s="7">
        <f>A7*0.04</f>
        <v>2000</v>
      </c>
      <c r="C11" t="s">
        <v>3</v>
      </c>
    </row>
    <row r="12" spans="1:4">
      <c r="A12" s="6">
        <f>SUM(A7:A11)</f>
        <v>67250</v>
      </c>
      <c r="C12" t="s">
        <v>5</v>
      </c>
    </row>
    <row r="14" spans="1:4">
      <c r="A14" s="5" t="s">
        <v>6</v>
      </c>
    </row>
    <row r="16" spans="1:4">
      <c r="A16" s="3" t="s">
        <v>7</v>
      </c>
      <c r="C16" s="6">
        <f>A12*0.06</f>
        <v>4035</v>
      </c>
      <c r="D16" t="s">
        <v>8</v>
      </c>
    </row>
    <row r="18" spans="1:8">
      <c r="A18" t="s">
        <v>9</v>
      </c>
      <c r="F18" s="5">
        <f>C16/0.7</f>
        <v>5764.2857142857147</v>
      </c>
      <c r="G18" t="s">
        <v>10</v>
      </c>
      <c r="H18" s="5"/>
    </row>
    <row r="19" spans="1:8">
      <c r="F19" t="s">
        <v>11</v>
      </c>
      <c r="H19" s="5"/>
    </row>
    <row r="20" spans="1:8">
      <c r="F20" s="8">
        <f>F18/12</f>
        <v>480.35714285714289</v>
      </c>
      <c r="G20" s="9" t="s">
        <v>12</v>
      </c>
    </row>
    <row r="22" spans="1:8">
      <c r="A22" t="s">
        <v>14</v>
      </c>
    </row>
    <row r="23" spans="1:8">
      <c r="A23" t="s">
        <v>16</v>
      </c>
    </row>
    <row r="24" spans="1:8">
      <c r="A24" t="s">
        <v>15</v>
      </c>
    </row>
    <row r="27" spans="1:8">
      <c r="A27" t="s">
        <v>17</v>
      </c>
    </row>
    <row r="29" spans="1:8">
      <c r="A29" s="10">
        <v>0.4</v>
      </c>
      <c r="B29" t="s">
        <v>19</v>
      </c>
      <c r="C29" t="s">
        <v>18</v>
      </c>
    </row>
    <row r="30" spans="1:8">
      <c r="A30">
        <f>A29*12</f>
        <v>4.8000000000000007</v>
      </c>
      <c r="B30" t="s">
        <v>20</v>
      </c>
    </row>
    <row r="31" spans="1:8">
      <c r="A31">
        <f>A30*700</f>
        <v>3360.0000000000005</v>
      </c>
      <c r="B31" t="s">
        <v>21</v>
      </c>
      <c r="C31" t="s">
        <v>22</v>
      </c>
    </row>
    <row r="32" spans="1:8">
      <c r="A32" s="12">
        <f>A31/0.045</f>
        <v>74666.666666666686</v>
      </c>
      <c r="C32" t="s">
        <v>23</v>
      </c>
    </row>
    <row r="35" spans="1:1">
      <c r="A35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JBG Companies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Batterton</dc:creator>
  <cp:lastModifiedBy>Cheryl Cort</cp:lastModifiedBy>
  <dcterms:created xsi:type="dcterms:W3CDTF">2013-05-21T14:37:33Z</dcterms:created>
  <dcterms:modified xsi:type="dcterms:W3CDTF">2013-11-13T15:23:41Z</dcterms:modified>
</cp:coreProperties>
</file>